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1" i="1" s="1"/>
  <c r="D13" i="1"/>
  <c r="D12" i="1" s="1"/>
  <c r="D11" i="1" s="1"/>
  <c r="E13" i="1"/>
  <c r="E12" i="1" s="1"/>
  <c r="E11" i="1" s="1"/>
  <c r="F13" i="1"/>
  <c r="F12" i="1" s="1"/>
  <c r="F11" i="1" s="1"/>
  <c r="G13" i="1"/>
  <c r="G12" i="1" s="1"/>
  <c r="G11" i="1" s="1"/>
  <c r="H13" i="1"/>
  <c r="H12" i="1" s="1"/>
  <c r="I13" i="1"/>
  <c r="I12" i="1" s="1"/>
  <c r="I11" i="1" s="1"/>
  <c r="K13" i="1"/>
  <c r="J14" i="1"/>
  <c r="D15" i="1"/>
  <c r="E15" i="1"/>
  <c r="F15" i="1"/>
  <c r="G15" i="1"/>
  <c r="H15" i="1"/>
  <c r="I15" i="1"/>
  <c r="J15" i="1"/>
  <c r="K15" i="1"/>
  <c r="J16" i="1"/>
  <c r="J17" i="1"/>
  <c r="D19" i="1"/>
  <c r="D18" i="1" s="1"/>
  <c r="E19" i="1"/>
  <c r="E18" i="1" s="1"/>
  <c r="F19" i="1"/>
  <c r="F18" i="1" s="1"/>
  <c r="G19" i="1"/>
  <c r="G18" i="1" s="1"/>
  <c r="H19" i="1"/>
  <c r="J19" i="1" s="1"/>
  <c r="I19" i="1"/>
  <c r="I18" i="1" s="1"/>
  <c r="K19" i="1"/>
  <c r="K18" i="1" s="1"/>
  <c r="J20" i="1"/>
  <c r="J21" i="1"/>
  <c r="D24" i="1"/>
  <c r="D23" i="1" s="1"/>
  <c r="E24" i="1"/>
  <c r="E23" i="1" s="1"/>
  <c r="F24" i="1"/>
  <c r="F23" i="1" s="1"/>
  <c r="F22" i="1" s="1"/>
  <c r="G24" i="1"/>
  <c r="G23" i="1" s="1"/>
  <c r="G22" i="1" s="1"/>
  <c r="H24" i="1"/>
  <c r="H23" i="1" s="1"/>
  <c r="I24" i="1"/>
  <c r="I23" i="1" s="1"/>
  <c r="J24" i="1"/>
  <c r="K24" i="1"/>
  <c r="K23" i="1" s="1"/>
  <c r="J25" i="1"/>
  <c r="J26" i="1"/>
  <c r="D27" i="1"/>
  <c r="E27" i="1"/>
  <c r="F27" i="1"/>
  <c r="G27" i="1"/>
  <c r="H27" i="1"/>
  <c r="J27" i="1" s="1"/>
  <c r="I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J30" i="1" s="1"/>
  <c r="I31" i="1"/>
  <c r="I30" i="1" s="1"/>
  <c r="J31" i="1"/>
  <c r="K31" i="1"/>
  <c r="K30" i="1" s="1"/>
  <c r="J32" i="1"/>
  <c r="D34" i="1"/>
  <c r="D33" i="1" s="1"/>
  <c r="E34" i="1"/>
  <c r="E33" i="1" s="1"/>
  <c r="F34" i="1"/>
  <c r="F33" i="1" s="1"/>
  <c r="G34" i="1"/>
  <c r="G33" i="1" s="1"/>
  <c r="H34" i="1"/>
  <c r="H33" i="1" s="1"/>
  <c r="I34" i="1"/>
  <c r="J34" i="1" s="1"/>
  <c r="K34" i="1"/>
  <c r="K33" i="1" s="1"/>
  <c r="J35" i="1"/>
  <c r="J36" i="1"/>
  <c r="D38" i="1"/>
  <c r="D37" i="1" s="1"/>
  <c r="E38" i="1"/>
  <c r="E37" i="1" s="1"/>
  <c r="F38" i="1"/>
  <c r="F37" i="1" s="1"/>
  <c r="G38" i="1"/>
  <c r="G37" i="1" s="1"/>
  <c r="H38" i="1"/>
  <c r="H37" i="1" s="1"/>
  <c r="I38" i="1"/>
  <c r="I37" i="1" s="1"/>
  <c r="K38" i="1"/>
  <c r="K37" i="1" s="1"/>
  <c r="J39" i="1"/>
  <c r="D40" i="1"/>
  <c r="E40" i="1"/>
  <c r="F40" i="1"/>
  <c r="G40" i="1"/>
  <c r="H40" i="1"/>
  <c r="I40" i="1"/>
  <c r="J40" i="1"/>
  <c r="K40" i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H43" i="1" s="1"/>
  <c r="I44" i="1"/>
  <c r="I43" i="1" s="1"/>
  <c r="I42" i="1" s="1"/>
  <c r="K44" i="1"/>
  <c r="K43" i="1" s="1"/>
  <c r="K42" i="1" s="1"/>
  <c r="J45" i="1"/>
  <c r="J46" i="1"/>
  <c r="J47" i="1"/>
  <c r="D50" i="1"/>
  <c r="D49" i="1" s="1"/>
  <c r="D48" i="1" s="1"/>
  <c r="E50" i="1"/>
  <c r="E49" i="1" s="1"/>
  <c r="F50" i="1"/>
  <c r="F49" i="1" s="1"/>
  <c r="G50" i="1"/>
  <c r="G49" i="1" s="1"/>
  <c r="G48" i="1" s="1"/>
  <c r="H50" i="1"/>
  <c r="H49" i="1" s="1"/>
  <c r="I50" i="1"/>
  <c r="I49" i="1" s="1"/>
  <c r="J50" i="1"/>
  <c r="K50" i="1"/>
  <c r="K49" i="1" s="1"/>
  <c r="K48" i="1" s="1"/>
  <c r="J51" i="1"/>
  <c r="D53" i="1"/>
  <c r="D52" i="1" s="1"/>
  <c r="E53" i="1"/>
  <c r="E52" i="1" s="1"/>
  <c r="F53" i="1"/>
  <c r="F52" i="1" s="1"/>
  <c r="G53" i="1"/>
  <c r="G52" i="1" s="1"/>
  <c r="H53" i="1"/>
  <c r="H52" i="1" s="1"/>
  <c r="I53" i="1"/>
  <c r="J53" i="1" s="1"/>
  <c r="K53" i="1"/>
  <c r="K52" i="1" s="1"/>
  <c r="J54" i="1"/>
  <c r="D55" i="1"/>
  <c r="E55" i="1"/>
  <c r="F55" i="1"/>
  <c r="G55" i="1"/>
  <c r="H55" i="1"/>
  <c r="J55" i="1" s="1"/>
  <c r="I55" i="1"/>
  <c r="K55" i="1"/>
  <c r="J56" i="1"/>
  <c r="J58" i="1"/>
  <c r="D59" i="1"/>
  <c r="E59" i="1"/>
  <c r="F59" i="1"/>
  <c r="G59" i="1"/>
  <c r="H59" i="1"/>
  <c r="J59" i="1" s="1"/>
  <c r="I59" i="1"/>
  <c r="K59" i="1"/>
  <c r="J60" i="1"/>
  <c r="E48" i="1" l="1"/>
  <c r="J37" i="1"/>
  <c r="E22" i="1"/>
  <c r="H11" i="1"/>
  <c r="J12" i="1"/>
  <c r="J33" i="1"/>
  <c r="D22" i="1"/>
  <c r="G10" i="1"/>
  <c r="G57" i="1" s="1"/>
  <c r="F48" i="1"/>
  <c r="K22" i="1"/>
  <c r="F10" i="1"/>
  <c r="F57" i="1" s="1"/>
  <c r="E10" i="1"/>
  <c r="E57" i="1" s="1"/>
  <c r="J52" i="1"/>
  <c r="I22" i="1"/>
  <c r="D10" i="1"/>
  <c r="D57" i="1" s="1"/>
  <c r="H42" i="1"/>
  <c r="J42" i="1" s="1"/>
  <c r="J43" i="1"/>
  <c r="H48" i="1"/>
  <c r="J49" i="1"/>
  <c r="H22" i="1"/>
  <c r="J23" i="1"/>
  <c r="K10" i="1"/>
  <c r="K57" i="1" s="1"/>
  <c r="H18" i="1"/>
  <c r="J18" i="1" s="1"/>
  <c r="J13" i="1"/>
  <c r="I52" i="1"/>
  <c r="I48" i="1" s="1"/>
  <c r="I10" i="1" s="1"/>
  <c r="I57" i="1" s="1"/>
  <c r="I33" i="1"/>
  <c r="J44" i="1"/>
  <c r="J38" i="1"/>
  <c r="J22" i="1" l="1"/>
  <c r="H10" i="1"/>
  <c r="J11" i="1"/>
  <c r="J48" i="1"/>
  <c r="H57" i="1" l="1"/>
  <c r="J57" i="1" s="1"/>
  <c r="J10" i="1"/>
</calcChain>
</file>

<file path=xl/sharedStrings.xml><?xml version="1.0" encoding="utf-8"?>
<sst xmlns="http://schemas.openxmlformats.org/spreadsheetml/2006/main" count="191" uniqueCount="178">
  <si>
    <t>JUDETUL VASLUI</t>
  </si>
  <si>
    <t>COMUNA RAFAILA</t>
  </si>
  <si>
    <t xml:space="preserve"> Anexa 13</t>
  </si>
  <si>
    <t>Cont de executie - Cheltuieli - Bugetul local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</si>
  <si>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</si>
  <si>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</si>
  <si>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</si>
  <si>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</si>
  <si>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</si>
  <si>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</si>
  <si>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</si>
  <si>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</si>
  <si>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</si>
  <si>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</si>
  <si>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</si>
  <si>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</si>
  <si>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</si>
  <si>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</si>
  <si>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</si>
  <si>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</si>
  <si>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</si>
  <si>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</si>
  <si>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</si>
  <si>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</si>
  <si>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</si>
  <si>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</si>
  <si>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</si>
  <si>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</si>
  <si>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</si>
  <si>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</si>
  <si>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</si>
  <si>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</si>
  <si>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</si>
  <si>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</si>
  <si>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</si>
  <si>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</si>
  <si>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</si>
  <si>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9</t>
  </si>
  <si>
    <t>Fond pentru garantarea împrumuturilor externe, contractate/garantate de administraţiile publice locale</t>
  </si>
  <si>
    <t>54.02.07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</si>
  <si>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</si>
  <si>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</si>
  <si>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</si>
  <si>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</si>
  <si>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</si>
  <si>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</si>
  <si>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</si>
  <si>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</si>
  <si>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</si>
  <si>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</si>
  <si>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</si>
  <si>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</si>
  <si>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</si>
  <si>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</si>
  <si>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</si>
  <si>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</si>
  <si>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</si>
  <si>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</si>
  <si>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</si>
  <si>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</si>
  <si>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</si>
  <si>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</si>
  <si>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</si>
  <si>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</si>
  <si>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</si>
  <si>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</si>
  <si>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</si>
  <si>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</si>
  <si>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</si>
  <si>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</si>
  <si>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</si>
  <si>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</si>
  <si>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</si>
  <si>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</si>
  <si>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</si>
  <si>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</si>
  <si>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43</t>
  </si>
  <si>
    <t>Alte cheltuieli in domeniul invatamantului</t>
  </si>
  <si>
    <t>65.02.50</t>
  </si>
  <si>
    <t>44</t>
  </si>
  <si>
    <t>Sanatate (cod 66.02.06+66.02.08+66.02.50)</t>
  </si>
  <si>
    <t>66.02</t>
  </si>
  <si>
    <t>49</t>
  </si>
  <si>
    <t>Alte cheltuieli in domeniul sanatatii (cod 66.02.50.50)</t>
  </si>
  <si>
    <t>66.02.50</t>
  </si>
  <si>
    <t>50</t>
  </si>
  <si>
    <t>Alte institutii si actiuni sanitare</t>
  </si>
  <si>
    <t>66.02.50.50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</si>
  <si>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</si>
  <si>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</si>
  <si>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</si>
  <si>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</si>
  <si>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</si>
  <si>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</si>
  <si>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58</t>
  </si>
  <si>
    <t>Camine culturale</t>
  </si>
  <si>
    <t>67.02.03.07</t>
  </si>
  <si>
    <t>66</t>
  </si>
  <si>
    <t>Servicii religioase</t>
  </si>
  <si>
    <t>67.02.06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</si>
  <si>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</si>
  <si>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</si>
  <si>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</si>
  <si>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</si>
  <si>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</si>
  <si>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</si>
  <si>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</si>
  <si>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</si>
  <si>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</si>
  <si>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76</t>
  </si>
  <si>
    <t>Prevenirea excluderii sociale (cod 68.02.15.01+68.02.15.02)</t>
  </si>
  <si>
    <t>68.02.15</t>
  </si>
  <si>
    <t>77</t>
  </si>
  <si>
    <t>Ajutor social</t>
  </si>
  <si>
    <t>68.02.15.01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</si>
  <si>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</si>
  <si>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</si>
  <si>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</si>
  <si>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</si>
  <si>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</si>
  <si>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</si>
  <si>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</si>
  <si>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</si>
  <si>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</si>
  <si>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</si>
  <si>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</si>
  <si>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</si>
  <si>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89</t>
  </si>
  <si>
    <t>Iluminat public si electrificari rurale</t>
  </si>
  <si>
    <t>70.02.06</t>
  </si>
  <si>
    <t>91</t>
  </si>
  <si>
    <t xml:space="preserve">Alte servicii in domeniile locuintelor, serviciilor si dezvoltarii comunale </t>
  </si>
  <si>
    <t>70.02.50</t>
  </si>
  <si>
    <t>99</t>
  </si>
  <si>
    <t>Partea a V-a ACTIUNI ECONOMICE   (cod 80.02+81.02+83.02+84.02+87.02)</t>
  </si>
  <si>
    <t>79.02</t>
  </si>
  <si>
    <t>110</t>
  </si>
  <si>
    <t>Agricultura, silvicultura, piscicultura si vanatoare (cod 83.02.03)</t>
  </si>
  <si>
    <t>83.02</t>
  </si>
  <si>
    <t>111</t>
  </si>
  <si>
    <t>Agricultura (cod 83.02.03.03+.83.02.03.30)</t>
  </si>
  <si>
    <t>83.02.03</t>
  </si>
  <si>
    <t>114</t>
  </si>
  <si>
    <t xml:space="preserve">Alte cheltuieli in domeniul agriculturii </t>
  </si>
  <si>
    <t>83.02.03.30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</si>
  <si>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</si>
  <si>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</si>
  <si>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</si>
  <si>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</si>
  <si>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</si>
  <si>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</si>
  <si>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</si>
  <si>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</si>
  <si>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</si>
  <si>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126</t>
  </si>
  <si>
    <t>Alte actiuni economice (cod 87.02.01+87.02.03 la 87.02.05+87.02.50)</t>
  </si>
  <si>
    <t>87.02</t>
  </si>
  <si>
    <t>131</t>
  </si>
  <si>
    <t>Alte actiuni economice</t>
  </si>
  <si>
    <t>87.02.50</t>
  </si>
  <si>
    <t>132</t>
  </si>
  <si>
    <t>VII. REZERVE, EXCEDENT / DEFICIT</t>
  </si>
  <si>
    <t>96.02</t>
  </si>
  <si>
    <t>135</t>
  </si>
  <si>
    <t xml:space="preserve">    Excedentul secţiunii de funcţionare</t>
  </si>
  <si>
    <t>98.02.96</t>
  </si>
  <si>
    <t>=</t>
  </si>
  <si>
    <t>137</t>
  </si>
  <si>
    <t>DEFICIT          99.02.96 + 99.02.97</t>
  </si>
  <si>
    <t>99.02</t>
  </si>
  <si>
    <t>139</t>
  </si>
  <si>
    <t xml:space="preserve">    Deficitul secţiunii de dezvoltare</t>
  </si>
  <si>
    <t>99.02.97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</si>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</sst>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ht="22.5" x14ac:dyDescent="0.25">
      <c r="A10" s="10" t="s">
        <v>19</v>
      </c>
      <c r="B10" s="10" t="s">
        <v>20</v>
      </c>
      <c r="C10" s="10" t="s">
        <v>21</v>
      </c>
      <c r="D10" s="11">
        <f>D11+D18+D22+D42+D48</f>
        <v>3046850</v>
      </c>
      <c r="E10" s="11">
        <f>E11+E18+E22+E42+E48</f>
        <v>3046850</v>
      </c>
      <c r="F10" s="11">
        <f>F11+F18+F22+F42+F48</f>
        <v>5240653</v>
      </c>
      <c r="G10" s="11">
        <f>G11+G18+G22+G42+G48</f>
        <v>5240653</v>
      </c>
      <c r="H10" s="11">
        <f>H11+H18+H22+H42+H48</f>
        <v>5209453</v>
      </c>
      <c r="I10" s="11">
        <f>I11+I18+I22+I42+I48</f>
        <v>4306381</v>
      </c>
      <c r="J10" s="11">
        <f>H10-I10</f>
        <v>903072</v>
      </c>
      <c r="K10" s="11">
        <f>K11+K18+K22+K42+K48</f>
        <v>3444430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D12+D15</f>
        <v>1084350</v>
      </c>
      <c r="E11" s="11">
        <f>E12+E15</f>
        <v>1084350</v>
      </c>
      <c r="F11" s="11">
        <f>F12+F15</f>
        <v>1129254</v>
      </c>
      <c r="G11" s="11">
        <f>G12+G15</f>
        <v>1129254</v>
      </c>
      <c r="H11" s="11">
        <f>H12+H15</f>
        <v>1128760</v>
      </c>
      <c r="I11" s="11">
        <f>I12+I15</f>
        <v>1043999</v>
      </c>
      <c r="J11" s="11">
        <f>H11-I11</f>
        <v>84761</v>
      </c>
      <c r="K11" s="11">
        <f>K12+K15</f>
        <v>651419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894000</v>
      </c>
      <c r="E12" s="11">
        <f>E13</f>
        <v>894000</v>
      </c>
      <c r="F12" s="11">
        <f>F13</f>
        <v>977904</v>
      </c>
      <c r="G12" s="11">
        <f>G13</f>
        <v>977904</v>
      </c>
      <c r="H12" s="11">
        <f>H13</f>
        <v>977410</v>
      </c>
      <c r="I12" s="11">
        <f>I13</f>
        <v>892685</v>
      </c>
      <c r="J12" s="11">
        <f>H12-I12</f>
        <v>84725</v>
      </c>
      <c r="K12" s="11">
        <f>K13</f>
        <v>645454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894000</v>
      </c>
      <c r="E13" s="11">
        <f>E14</f>
        <v>894000</v>
      </c>
      <c r="F13" s="11">
        <f>F14</f>
        <v>977904</v>
      </c>
      <c r="G13" s="11">
        <f>G14</f>
        <v>977904</v>
      </c>
      <c r="H13" s="11">
        <f>H14</f>
        <v>977410</v>
      </c>
      <c r="I13" s="11">
        <f>I14</f>
        <v>892685</v>
      </c>
      <c r="J13" s="11">
        <f>H13-I13</f>
        <v>84725</v>
      </c>
      <c r="K13" s="11">
        <f>K14</f>
        <v>645454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v>894000</v>
      </c>
      <c r="E14" s="11">
        <v>894000</v>
      </c>
      <c r="F14" s="11">
        <v>977904</v>
      </c>
      <c r="G14" s="11">
        <v>977904</v>
      </c>
      <c r="H14" s="11">
        <v>977410</v>
      </c>
      <c r="I14" s="11">
        <v>892685</v>
      </c>
      <c r="J14" s="11">
        <f>H14-I14</f>
        <v>84725</v>
      </c>
      <c r="K14" s="11">
        <v>645454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f>+D16+D17</f>
        <v>190350</v>
      </c>
      <c r="E15" s="11">
        <f>+E16+E17</f>
        <v>190350</v>
      </c>
      <c r="F15" s="11">
        <f>+F16+F17</f>
        <v>151350</v>
      </c>
      <c r="G15" s="11">
        <f>+G16+G17</f>
        <v>151350</v>
      </c>
      <c r="H15" s="11">
        <f>+H16+H17</f>
        <v>151350</v>
      </c>
      <c r="I15" s="11">
        <f>+I16+I17</f>
        <v>151314</v>
      </c>
      <c r="J15" s="11">
        <f>H15-I15</f>
        <v>36</v>
      </c>
      <c r="K15" s="11">
        <f>+K16+K17</f>
        <v>5965</v>
      </c>
    </row>
    <row r="16" spans="1:11" s="6" customFormat="1" ht="33" x14ac:dyDescent="0.25">
      <c r="A16" s="10" t="s">
        <v>37</v>
      </c>
      <c r="B16" s="10" t="s">
        <v>38</v>
      </c>
      <c r="C16" s="10" t="s">
        <v>39</v>
      </c>
      <c r="D16" s="11">
        <v>145350</v>
      </c>
      <c r="E16" s="11">
        <v>145350</v>
      </c>
      <c r="F16" s="11">
        <v>145350</v>
      </c>
      <c r="G16" s="11">
        <v>145350</v>
      </c>
      <c r="H16" s="11">
        <v>145350</v>
      </c>
      <c r="I16" s="11">
        <v>145349</v>
      </c>
      <c r="J16" s="11">
        <f>H16-I16</f>
        <v>1</v>
      </c>
      <c r="K16" s="11">
        <v>0</v>
      </c>
    </row>
    <row r="17" spans="1:11" s="6" customFormat="1" x14ac:dyDescent="0.25">
      <c r="A17" s="10" t="s">
        <v>40</v>
      </c>
      <c r="B17" s="10" t="s">
        <v>41</v>
      </c>
      <c r="C17" s="10" t="s">
        <v>42</v>
      </c>
      <c r="D17" s="11">
        <v>45000</v>
      </c>
      <c r="E17" s="11">
        <v>45000</v>
      </c>
      <c r="F17" s="11">
        <v>6000</v>
      </c>
      <c r="G17" s="11">
        <v>6000</v>
      </c>
      <c r="H17" s="11">
        <v>6000</v>
      </c>
      <c r="I17" s="11">
        <v>5965</v>
      </c>
      <c r="J17" s="11">
        <f>H17-I17</f>
        <v>35</v>
      </c>
      <c r="K17" s="11">
        <v>5965</v>
      </c>
    </row>
    <row r="18" spans="1:11" s="6" customFormat="1" ht="22.5" x14ac:dyDescent="0.25">
      <c r="A18" s="10" t="s">
        <v>43</v>
      </c>
      <c r="B18" s="10" t="s">
        <v>44</v>
      </c>
      <c r="C18" s="10" t="s">
        <v>45</v>
      </c>
      <c r="D18" s="11">
        <f>+D19</f>
        <v>5000</v>
      </c>
      <c r="E18" s="11">
        <f>+E19</f>
        <v>5000</v>
      </c>
      <c r="F18" s="11">
        <f>+F19</f>
        <v>17600</v>
      </c>
      <c r="G18" s="11">
        <f>+G19</f>
        <v>17600</v>
      </c>
      <c r="H18" s="11">
        <f>+H19</f>
        <v>16672</v>
      </c>
      <c r="I18" s="11">
        <f>+I19</f>
        <v>14196</v>
      </c>
      <c r="J18" s="11">
        <f>H18-I18</f>
        <v>2476</v>
      </c>
      <c r="K18" s="11">
        <f>+K19</f>
        <v>16636</v>
      </c>
    </row>
    <row r="19" spans="1:11" s="6" customFormat="1" ht="22.5" x14ac:dyDescent="0.25">
      <c r="A19" s="10" t="s">
        <v>46</v>
      </c>
      <c r="B19" s="10" t="s">
        <v>47</v>
      </c>
      <c r="C19" s="10" t="s">
        <v>48</v>
      </c>
      <c r="D19" s="11">
        <f>+D20+D21</f>
        <v>5000</v>
      </c>
      <c r="E19" s="11">
        <f>+E20+E21</f>
        <v>5000</v>
      </c>
      <c r="F19" s="11">
        <f>+F20+F21</f>
        <v>17600</v>
      </c>
      <c r="G19" s="11">
        <f>+G20+G21</f>
        <v>17600</v>
      </c>
      <c r="H19" s="11">
        <f>+H20+H21</f>
        <v>16672</v>
      </c>
      <c r="I19" s="11">
        <f>+I20+I21</f>
        <v>14196</v>
      </c>
      <c r="J19" s="11">
        <f>H19-I19</f>
        <v>2476</v>
      </c>
      <c r="K19" s="11">
        <f>+K20+K21</f>
        <v>16636</v>
      </c>
    </row>
    <row r="20" spans="1:11" s="6" customFormat="1" ht="22.5" x14ac:dyDescent="0.25">
      <c r="A20" s="10" t="s">
        <v>49</v>
      </c>
      <c r="B20" s="10" t="s">
        <v>50</v>
      </c>
      <c r="C20" s="10" t="s">
        <v>51</v>
      </c>
      <c r="D20" s="11">
        <v>5000</v>
      </c>
      <c r="E20" s="11">
        <v>5000</v>
      </c>
      <c r="F20" s="11">
        <v>17600</v>
      </c>
      <c r="G20" s="11">
        <v>17600</v>
      </c>
      <c r="H20" s="11">
        <v>16672</v>
      </c>
      <c r="I20" s="11">
        <v>14196</v>
      </c>
      <c r="J20" s="11">
        <f>H20-I20</f>
        <v>2476</v>
      </c>
      <c r="K20" s="11">
        <v>15780</v>
      </c>
    </row>
    <row r="21" spans="1:11" s="6" customFormat="1" ht="22.5" x14ac:dyDescent="0.25">
      <c r="A21" s="10" t="s">
        <v>52</v>
      </c>
      <c r="B21" s="10" t="s">
        <v>53</v>
      </c>
      <c r="C21" s="10" t="s">
        <v>54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f>H21-I21</f>
        <v>0</v>
      </c>
      <c r="K21" s="11">
        <v>856</v>
      </c>
    </row>
    <row r="22" spans="1:11" s="6" customFormat="1" ht="22.5" x14ac:dyDescent="0.25">
      <c r="A22" s="10" t="s">
        <v>55</v>
      </c>
      <c r="B22" s="10" t="s">
        <v>56</v>
      </c>
      <c r="C22" s="10" t="s">
        <v>57</v>
      </c>
      <c r="D22" s="11">
        <f>D23+D30+D33+D37</f>
        <v>1787000</v>
      </c>
      <c r="E22" s="11">
        <f>E23+E30+E33+E37</f>
        <v>1787000</v>
      </c>
      <c r="F22" s="11">
        <f>F23+F30+F33+F37</f>
        <v>2150659</v>
      </c>
      <c r="G22" s="11">
        <f>G23+G30+G33+G37</f>
        <v>2150659</v>
      </c>
      <c r="H22" s="11">
        <f>H23+H30+H33+H37</f>
        <v>2120881</v>
      </c>
      <c r="I22" s="11">
        <f>I23+I30+I33+I37</f>
        <v>2008092</v>
      </c>
      <c r="J22" s="11">
        <f>H22-I22</f>
        <v>112789</v>
      </c>
      <c r="K22" s="11">
        <f>K23+K30+K33+K37</f>
        <v>1840163</v>
      </c>
    </row>
    <row r="23" spans="1:11" s="6" customFormat="1" ht="22.5" x14ac:dyDescent="0.25">
      <c r="A23" s="10" t="s">
        <v>58</v>
      </c>
      <c r="B23" s="10" t="s">
        <v>59</v>
      </c>
      <c r="C23" s="10" t="s">
        <v>60</v>
      </c>
      <c r="D23" s="11">
        <f>D24+D27+D29</f>
        <v>1322000</v>
      </c>
      <c r="E23" s="11">
        <f>E24+E27+E29</f>
        <v>1322000</v>
      </c>
      <c r="F23" s="11">
        <f>F24+F27+F29</f>
        <v>1630159</v>
      </c>
      <c r="G23" s="11">
        <f>G24+G27+G29</f>
        <v>1630159</v>
      </c>
      <c r="H23" s="11">
        <f>H24+H27+H29</f>
        <v>1601964</v>
      </c>
      <c r="I23" s="11">
        <f>I24+I27+I29</f>
        <v>1519957</v>
      </c>
      <c r="J23" s="11">
        <f>H23-I23</f>
        <v>82007</v>
      </c>
      <c r="K23" s="11">
        <f>K24+K27+K29</f>
        <v>1358240</v>
      </c>
    </row>
    <row r="24" spans="1:11" s="6" customFormat="1" ht="22.5" x14ac:dyDescent="0.25">
      <c r="A24" s="10" t="s">
        <v>61</v>
      </c>
      <c r="B24" s="10" t="s">
        <v>62</v>
      </c>
      <c r="C24" s="10" t="s">
        <v>63</v>
      </c>
      <c r="D24" s="11">
        <f>D25+D26</f>
        <v>660300</v>
      </c>
      <c r="E24" s="11">
        <f>E25+E26</f>
        <v>660300</v>
      </c>
      <c r="F24" s="11">
        <f>F25+F26</f>
        <v>978889</v>
      </c>
      <c r="G24" s="11">
        <f>G25+G26</f>
        <v>978889</v>
      </c>
      <c r="H24" s="11">
        <f>H25+H26</f>
        <v>960679</v>
      </c>
      <c r="I24" s="11">
        <f>I25+I26</f>
        <v>881921</v>
      </c>
      <c r="J24" s="11">
        <f>H24-I24</f>
        <v>78758</v>
      </c>
      <c r="K24" s="11">
        <f>K25+K26</f>
        <v>600082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v>204700</v>
      </c>
      <c r="E25" s="11">
        <v>204700</v>
      </c>
      <c r="F25" s="11">
        <v>550889</v>
      </c>
      <c r="G25" s="11">
        <v>550889</v>
      </c>
      <c r="H25" s="11">
        <v>544827</v>
      </c>
      <c r="I25" s="11">
        <v>468246</v>
      </c>
      <c r="J25" s="11">
        <f>H25-I25</f>
        <v>76581</v>
      </c>
      <c r="K25" s="11">
        <v>184792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v>455600</v>
      </c>
      <c r="E26" s="11">
        <v>455600</v>
      </c>
      <c r="F26" s="11">
        <v>428000</v>
      </c>
      <c r="G26" s="11">
        <v>428000</v>
      </c>
      <c r="H26" s="11">
        <v>415852</v>
      </c>
      <c r="I26" s="11">
        <v>413675</v>
      </c>
      <c r="J26" s="11">
        <f>H26-I26</f>
        <v>2177</v>
      </c>
      <c r="K26" s="11">
        <v>415290</v>
      </c>
    </row>
    <row r="27" spans="1:11" s="6" customFormat="1" ht="22.5" x14ac:dyDescent="0.25">
      <c r="A27" s="10" t="s">
        <v>70</v>
      </c>
      <c r="B27" s="10" t="s">
        <v>71</v>
      </c>
      <c r="C27" s="10" t="s">
        <v>72</v>
      </c>
      <c r="D27" s="11">
        <f>D28</f>
        <v>661700</v>
      </c>
      <c r="E27" s="11">
        <f>E28</f>
        <v>661700</v>
      </c>
      <c r="F27" s="11">
        <f>F28</f>
        <v>638270</v>
      </c>
      <c r="G27" s="11">
        <f>G28</f>
        <v>638270</v>
      </c>
      <c r="H27" s="11">
        <f>H28</f>
        <v>628285</v>
      </c>
      <c r="I27" s="11">
        <f>I28</f>
        <v>625686</v>
      </c>
      <c r="J27" s="11">
        <f>H27-I27</f>
        <v>2599</v>
      </c>
      <c r="K27" s="11">
        <f>K28</f>
        <v>745808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v>661700</v>
      </c>
      <c r="E28" s="11">
        <v>661700</v>
      </c>
      <c r="F28" s="11">
        <v>638270</v>
      </c>
      <c r="G28" s="11">
        <v>638270</v>
      </c>
      <c r="H28" s="11">
        <v>628285</v>
      </c>
      <c r="I28" s="11">
        <v>625686</v>
      </c>
      <c r="J28" s="11">
        <f>H28-I28</f>
        <v>2599</v>
      </c>
      <c r="K28" s="11">
        <v>745808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0</v>
      </c>
      <c r="E29" s="11">
        <v>0</v>
      </c>
      <c r="F29" s="11">
        <v>13000</v>
      </c>
      <c r="G29" s="11">
        <v>13000</v>
      </c>
      <c r="H29" s="11">
        <v>13000</v>
      </c>
      <c r="I29" s="11">
        <v>12350</v>
      </c>
      <c r="J29" s="11">
        <f>H29-I29</f>
        <v>650</v>
      </c>
      <c r="K29" s="11">
        <v>12350</v>
      </c>
    </row>
    <row r="30" spans="1:11" s="6" customFormat="1" x14ac:dyDescent="0.25">
      <c r="A30" s="10" t="s">
        <v>79</v>
      </c>
      <c r="B30" s="10" t="s">
        <v>80</v>
      </c>
      <c r="C30" s="10" t="s">
        <v>81</v>
      </c>
      <c r="D30" s="11">
        <f>+D31</f>
        <v>36000</v>
      </c>
      <c r="E30" s="11">
        <f>+E31</f>
        <v>36000</v>
      </c>
      <c r="F30" s="11">
        <f>+F31</f>
        <v>36500</v>
      </c>
      <c r="G30" s="11">
        <f>+G31</f>
        <v>36500</v>
      </c>
      <c r="H30" s="11">
        <f>+H31</f>
        <v>36302</v>
      </c>
      <c r="I30" s="11">
        <f>+I31</f>
        <v>35802</v>
      </c>
      <c r="J30" s="11">
        <f>H30-I30</f>
        <v>500</v>
      </c>
      <c r="K30" s="11">
        <f>+K31</f>
        <v>35802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f>D32</f>
        <v>36000</v>
      </c>
      <c r="E31" s="11">
        <f>E32</f>
        <v>36000</v>
      </c>
      <c r="F31" s="11">
        <f>F32</f>
        <v>36500</v>
      </c>
      <c r="G31" s="11">
        <f>G32</f>
        <v>36500</v>
      </c>
      <c r="H31" s="11">
        <f>H32</f>
        <v>36302</v>
      </c>
      <c r="I31" s="11">
        <f>I32</f>
        <v>35802</v>
      </c>
      <c r="J31" s="11">
        <f>H31-I31</f>
        <v>500</v>
      </c>
      <c r="K31" s="11">
        <f>K32</f>
        <v>35802</v>
      </c>
    </row>
    <row r="32" spans="1:11" s="6" customFormat="1" x14ac:dyDescent="0.25">
      <c r="A32" s="10" t="s">
        <v>85</v>
      </c>
      <c r="B32" s="10" t="s">
        <v>86</v>
      </c>
      <c r="C32" s="10" t="s">
        <v>87</v>
      </c>
      <c r="D32" s="11">
        <v>36000</v>
      </c>
      <c r="E32" s="11">
        <v>36000</v>
      </c>
      <c r="F32" s="11">
        <v>36500</v>
      </c>
      <c r="G32" s="11">
        <v>36500</v>
      </c>
      <c r="H32" s="11">
        <v>36302</v>
      </c>
      <c r="I32" s="11">
        <v>35802</v>
      </c>
      <c r="J32" s="11">
        <f>H32-I32</f>
        <v>500</v>
      </c>
      <c r="K32" s="11">
        <v>35802</v>
      </c>
    </row>
    <row r="33" spans="1:11" s="6" customFormat="1" ht="22.5" x14ac:dyDescent="0.25">
      <c r="A33" s="10" t="s">
        <v>88</v>
      </c>
      <c r="B33" s="10" t="s">
        <v>89</v>
      </c>
      <c r="C33" s="10" t="s">
        <v>90</v>
      </c>
      <c r="D33" s="11">
        <f>D34+D36</f>
        <v>35000</v>
      </c>
      <c r="E33" s="11">
        <f>E34+E36</f>
        <v>35000</v>
      </c>
      <c r="F33" s="11">
        <f>F34+F36</f>
        <v>41000</v>
      </c>
      <c r="G33" s="11">
        <f>G34+G36</f>
        <v>41000</v>
      </c>
      <c r="H33" s="11">
        <f>H34+H36</f>
        <v>40353</v>
      </c>
      <c r="I33" s="11">
        <f>I34+I36</f>
        <v>22265</v>
      </c>
      <c r="J33" s="11">
        <f>H33-I33</f>
        <v>18088</v>
      </c>
      <c r="K33" s="11">
        <f>K34+K36</f>
        <v>23203</v>
      </c>
    </row>
    <row r="34" spans="1:11" s="6" customFormat="1" ht="22.5" x14ac:dyDescent="0.25">
      <c r="A34" s="10" t="s">
        <v>91</v>
      </c>
      <c r="B34" s="10" t="s">
        <v>92</v>
      </c>
      <c r="C34" s="10" t="s">
        <v>93</v>
      </c>
      <c r="D34" s="11">
        <f>+D35</f>
        <v>15000</v>
      </c>
      <c r="E34" s="11">
        <f>+E35</f>
        <v>15000</v>
      </c>
      <c r="F34" s="11">
        <f>+F35</f>
        <v>24200</v>
      </c>
      <c r="G34" s="11">
        <f>+G35</f>
        <v>24200</v>
      </c>
      <c r="H34" s="11">
        <f>+H35</f>
        <v>23553</v>
      </c>
      <c r="I34" s="11">
        <f>+I35</f>
        <v>15265</v>
      </c>
      <c r="J34" s="11">
        <f>H34-I34</f>
        <v>8288</v>
      </c>
      <c r="K34" s="11">
        <f>+K35</f>
        <v>16203</v>
      </c>
    </row>
    <row r="35" spans="1:11" s="6" customFormat="1" x14ac:dyDescent="0.25">
      <c r="A35" s="10" t="s">
        <v>94</v>
      </c>
      <c r="B35" s="10" t="s">
        <v>95</v>
      </c>
      <c r="C35" s="10" t="s">
        <v>96</v>
      </c>
      <c r="D35" s="11">
        <v>15000</v>
      </c>
      <c r="E35" s="11">
        <v>15000</v>
      </c>
      <c r="F35" s="11">
        <v>24200</v>
      </c>
      <c r="G35" s="11">
        <v>24200</v>
      </c>
      <c r="H35" s="11">
        <v>23553</v>
      </c>
      <c r="I35" s="11">
        <v>15265</v>
      </c>
      <c r="J35" s="11">
        <f>H35-I35</f>
        <v>8288</v>
      </c>
      <c r="K35" s="11">
        <v>16203</v>
      </c>
    </row>
    <row r="36" spans="1:11" s="6" customFormat="1" x14ac:dyDescent="0.25">
      <c r="A36" s="10" t="s">
        <v>97</v>
      </c>
      <c r="B36" s="10" t="s">
        <v>98</v>
      </c>
      <c r="C36" s="10" t="s">
        <v>99</v>
      </c>
      <c r="D36" s="11">
        <v>20000</v>
      </c>
      <c r="E36" s="11">
        <v>20000</v>
      </c>
      <c r="F36" s="11">
        <v>16800</v>
      </c>
      <c r="G36" s="11">
        <v>16800</v>
      </c>
      <c r="H36" s="11">
        <v>16800</v>
      </c>
      <c r="I36" s="11">
        <v>7000</v>
      </c>
      <c r="J36" s="11">
        <f>H36-I36</f>
        <v>9800</v>
      </c>
      <c r="K36" s="11">
        <v>7000</v>
      </c>
    </row>
    <row r="37" spans="1:11" s="6" customFormat="1" ht="33" x14ac:dyDescent="0.25">
      <c r="A37" s="10" t="s">
        <v>100</v>
      </c>
      <c r="B37" s="10" t="s">
        <v>101</v>
      </c>
      <c r="C37" s="10" t="s">
        <v>102</v>
      </c>
      <c r="D37" s="11">
        <f>+D38+D40</f>
        <v>394000</v>
      </c>
      <c r="E37" s="11">
        <f>+E38+E40</f>
        <v>394000</v>
      </c>
      <c r="F37" s="11">
        <f>+F38+F40</f>
        <v>443000</v>
      </c>
      <c r="G37" s="11">
        <f>+G38+G40</f>
        <v>443000</v>
      </c>
      <c r="H37" s="11">
        <f>+H38+H40</f>
        <v>442262</v>
      </c>
      <c r="I37" s="11">
        <f>+I38+I40</f>
        <v>430068</v>
      </c>
      <c r="J37" s="11">
        <f>H37-I37</f>
        <v>12194</v>
      </c>
      <c r="K37" s="11">
        <f>+K38+K40</f>
        <v>422918</v>
      </c>
    </row>
    <row r="38" spans="1:11" s="6" customFormat="1" ht="22.5" x14ac:dyDescent="0.25">
      <c r="A38" s="10" t="s">
        <v>103</v>
      </c>
      <c r="B38" s="10" t="s">
        <v>104</v>
      </c>
      <c r="C38" s="10" t="s">
        <v>105</v>
      </c>
      <c r="D38" s="11">
        <f>D39</f>
        <v>265000</v>
      </c>
      <c r="E38" s="11">
        <f>E39</f>
        <v>265000</v>
      </c>
      <c r="F38" s="11">
        <f>F39</f>
        <v>314000</v>
      </c>
      <c r="G38" s="11">
        <f>G39</f>
        <v>314000</v>
      </c>
      <c r="H38" s="11">
        <f>H39</f>
        <v>313262</v>
      </c>
      <c r="I38" s="11">
        <f>I39</f>
        <v>312087</v>
      </c>
      <c r="J38" s="11">
        <f>H38-I38</f>
        <v>1175</v>
      </c>
      <c r="K38" s="11">
        <f>K39</f>
        <v>304937</v>
      </c>
    </row>
    <row r="39" spans="1:11" s="6" customFormat="1" x14ac:dyDescent="0.25">
      <c r="A39" s="10" t="s">
        <v>106</v>
      </c>
      <c r="B39" s="10" t="s">
        <v>107</v>
      </c>
      <c r="C39" s="10" t="s">
        <v>108</v>
      </c>
      <c r="D39" s="11">
        <v>265000</v>
      </c>
      <c r="E39" s="11">
        <v>265000</v>
      </c>
      <c r="F39" s="11">
        <v>314000</v>
      </c>
      <c r="G39" s="11">
        <v>314000</v>
      </c>
      <c r="H39" s="11">
        <v>313262</v>
      </c>
      <c r="I39" s="11">
        <v>312087</v>
      </c>
      <c r="J39" s="11">
        <f>H39-I39</f>
        <v>1175</v>
      </c>
      <c r="K39" s="11">
        <v>304937</v>
      </c>
    </row>
    <row r="40" spans="1:11" s="6" customFormat="1" ht="22.5" x14ac:dyDescent="0.25">
      <c r="A40" s="10" t="s">
        <v>109</v>
      </c>
      <c r="B40" s="10" t="s">
        <v>110</v>
      </c>
      <c r="C40" s="10" t="s">
        <v>111</v>
      </c>
      <c r="D40" s="11">
        <f>D41</f>
        <v>129000</v>
      </c>
      <c r="E40" s="11">
        <f>E41</f>
        <v>129000</v>
      </c>
      <c r="F40" s="11">
        <f>F41</f>
        <v>129000</v>
      </c>
      <c r="G40" s="11">
        <f>G41</f>
        <v>129000</v>
      </c>
      <c r="H40" s="11">
        <f>H41</f>
        <v>129000</v>
      </c>
      <c r="I40" s="11">
        <f>I41</f>
        <v>117981</v>
      </c>
      <c r="J40" s="11">
        <f>H40-I40</f>
        <v>11019</v>
      </c>
      <c r="K40" s="11">
        <f>K41</f>
        <v>117981</v>
      </c>
    </row>
    <row r="41" spans="1:11" s="6" customFormat="1" x14ac:dyDescent="0.25">
      <c r="A41" s="10" t="s">
        <v>112</v>
      </c>
      <c r="B41" s="10" t="s">
        <v>113</v>
      </c>
      <c r="C41" s="10" t="s">
        <v>114</v>
      </c>
      <c r="D41" s="11">
        <v>129000</v>
      </c>
      <c r="E41" s="11">
        <v>129000</v>
      </c>
      <c r="F41" s="11">
        <v>129000</v>
      </c>
      <c r="G41" s="11">
        <v>129000</v>
      </c>
      <c r="H41" s="11">
        <v>129000</v>
      </c>
      <c r="I41" s="11">
        <v>117981</v>
      </c>
      <c r="J41" s="11">
        <f>H41-I41</f>
        <v>11019</v>
      </c>
      <c r="K41" s="11">
        <v>117981</v>
      </c>
    </row>
    <row r="42" spans="1:11" s="6" customFormat="1" ht="33" x14ac:dyDescent="0.25">
      <c r="A42" s="10" t="s">
        <v>115</v>
      </c>
      <c r="B42" s="10" t="s">
        <v>116</v>
      </c>
      <c r="C42" s="10" t="s">
        <v>117</v>
      </c>
      <c r="D42" s="11">
        <f>D43</f>
        <v>100000</v>
      </c>
      <c r="E42" s="11">
        <f>E43</f>
        <v>100000</v>
      </c>
      <c r="F42" s="11">
        <f>F43</f>
        <v>1715640</v>
      </c>
      <c r="G42" s="11">
        <f>G43</f>
        <v>1715640</v>
      </c>
      <c r="H42" s="11">
        <f>H43</f>
        <v>1715640</v>
      </c>
      <c r="I42" s="11">
        <f>I43</f>
        <v>1044449</v>
      </c>
      <c r="J42" s="11">
        <f>H42-I42</f>
        <v>671191</v>
      </c>
      <c r="K42" s="11">
        <f>K43</f>
        <v>129491</v>
      </c>
    </row>
    <row r="43" spans="1:11" s="6" customFormat="1" ht="22.5" x14ac:dyDescent="0.25">
      <c r="A43" s="10" t="s">
        <v>118</v>
      </c>
      <c r="B43" s="10" t="s">
        <v>119</v>
      </c>
      <c r="C43" s="10" t="s">
        <v>120</v>
      </c>
      <c r="D43" s="11">
        <f>+D44+D46+D47</f>
        <v>100000</v>
      </c>
      <c r="E43" s="11">
        <f>+E44+E46+E47</f>
        <v>100000</v>
      </c>
      <c r="F43" s="11">
        <f>+F44+F46+F47</f>
        <v>1715640</v>
      </c>
      <c r="G43" s="11">
        <f>+G44+G46+G47</f>
        <v>1715640</v>
      </c>
      <c r="H43" s="11">
        <f>+H44+H46+H47</f>
        <v>1715640</v>
      </c>
      <c r="I43" s="11">
        <f>+I44+I46+I47</f>
        <v>1044449</v>
      </c>
      <c r="J43" s="11">
        <f>H43-I43</f>
        <v>671191</v>
      </c>
      <c r="K43" s="11">
        <f>+K44+K46+K47</f>
        <v>129491</v>
      </c>
    </row>
    <row r="44" spans="1:11" s="6" customFormat="1" ht="22.5" x14ac:dyDescent="0.25">
      <c r="A44" s="10" t="s">
        <v>121</v>
      </c>
      <c r="B44" s="10" t="s">
        <v>122</v>
      </c>
      <c r="C44" s="10" t="s">
        <v>123</v>
      </c>
      <c r="D44" s="11">
        <f>D45</f>
        <v>0</v>
      </c>
      <c r="E44" s="11">
        <f>E45</f>
        <v>0</v>
      </c>
      <c r="F44" s="11">
        <f>F45</f>
        <v>1554965</v>
      </c>
      <c r="G44" s="11">
        <f>G45</f>
        <v>1554965</v>
      </c>
      <c r="H44" s="11">
        <f>H45</f>
        <v>1554965</v>
      </c>
      <c r="I44" s="11">
        <f>I45</f>
        <v>892220</v>
      </c>
      <c r="J44" s="11">
        <f>H44-I44</f>
        <v>662745</v>
      </c>
      <c r="K44" s="11">
        <f>K45</f>
        <v>102</v>
      </c>
    </row>
    <row r="45" spans="1:11" s="6" customFormat="1" x14ac:dyDescent="0.25">
      <c r="A45" s="10" t="s">
        <v>124</v>
      </c>
      <c r="B45" s="10" t="s">
        <v>125</v>
      </c>
      <c r="C45" s="10" t="s">
        <v>126</v>
      </c>
      <c r="D45" s="11">
        <v>0</v>
      </c>
      <c r="E45" s="11">
        <v>0</v>
      </c>
      <c r="F45" s="11">
        <v>1554965</v>
      </c>
      <c r="G45" s="11">
        <v>1554965</v>
      </c>
      <c r="H45" s="11">
        <v>1554965</v>
      </c>
      <c r="I45" s="11">
        <v>892220</v>
      </c>
      <c r="J45" s="11">
        <f>H45-I45</f>
        <v>662745</v>
      </c>
      <c r="K45" s="11">
        <v>102</v>
      </c>
    </row>
    <row r="46" spans="1:11" s="6" customFormat="1" x14ac:dyDescent="0.25">
      <c r="A46" s="10" t="s">
        <v>127</v>
      </c>
      <c r="B46" s="10" t="s">
        <v>128</v>
      </c>
      <c r="C46" s="10" t="s">
        <v>129</v>
      </c>
      <c r="D46" s="11">
        <v>80000</v>
      </c>
      <c r="E46" s="11">
        <v>80000</v>
      </c>
      <c r="F46" s="11">
        <v>77900</v>
      </c>
      <c r="G46" s="11">
        <v>77900</v>
      </c>
      <c r="H46" s="11">
        <v>77900</v>
      </c>
      <c r="I46" s="11">
        <v>74994</v>
      </c>
      <c r="J46" s="11">
        <f>H46-I46</f>
        <v>2906</v>
      </c>
      <c r="K46" s="11">
        <v>61482</v>
      </c>
    </row>
    <row r="47" spans="1:11" s="6" customFormat="1" ht="22.5" x14ac:dyDescent="0.25">
      <c r="A47" s="10" t="s">
        <v>130</v>
      </c>
      <c r="B47" s="10" t="s">
        <v>131</v>
      </c>
      <c r="C47" s="10" t="s">
        <v>132</v>
      </c>
      <c r="D47" s="11">
        <v>20000</v>
      </c>
      <c r="E47" s="11">
        <v>20000</v>
      </c>
      <c r="F47" s="11">
        <v>82775</v>
      </c>
      <c r="G47" s="11">
        <v>82775</v>
      </c>
      <c r="H47" s="11">
        <v>82775</v>
      </c>
      <c r="I47" s="11">
        <v>77235</v>
      </c>
      <c r="J47" s="11">
        <f>H47-I47</f>
        <v>5540</v>
      </c>
      <c r="K47" s="11">
        <v>67907</v>
      </c>
    </row>
    <row r="48" spans="1:11" s="6" customFormat="1" ht="22.5" x14ac:dyDescent="0.25">
      <c r="A48" s="10" t="s">
        <v>133</v>
      </c>
      <c r="B48" s="10" t="s">
        <v>134</v>
      </c>
      <c r="C48" s="10" t="s">
        <v>135</v>
      </c>
      <c r="D48" s="11">
        <f>+D49+D52+D55</f>
        <v>70500</v>
      </c>
      <c r="E48" s="11">
        <f>+E49+E52+E55</f>
        <v>70500</v>
      </c>
      <c r="F48" s="11">
        <f>+F49+F52+F55</f>
        <v>227500</v>
      </c>
      <c r="G48" s="11">
        <f>+G49+G52+G55</f>
        <v>227500</v>
      </c>
      <c r="H48" s="11">
        <f>+H49+H52+H55</f>
        <v>227500</v>
      </c>
      <c r="I48" s="11">
        <f>+I49+I52+I55</f>
        <v>195645</v>
      </c>
      <c r="J48" s="11">
        <f>H48-I48</f>
        <v>31855</v>
      </c>
      <c r="K48" s="11">
        <f>+K49+K52+K55</f>
        <v>806721</v>
      </c>
    </row>
    <row r="49" spans="1:12" s="6" customFormat="1" ht="22.5" x14ac:dyDescent="0.25">
      <c r="A49" s="10" t="s">
        <v>136</v>
      </c>
      <c r="B49" s="10" t="s">
        <v>137</v>
      </c>
      <c r="C49" s="10" t="s">
        <v>138</v>
      </c>
      <c r="D49" s="11">
        <f>D50</f>
        <v>10000</v>
      </c>
      <c r="E49" s="11">
        <f>E50</f>
        <v>10000</v>
      </c>
      <c r="F49" s="11">
        <f>F50</f>
        <v>7000</v>
      </c>
      <c r="G49" s="11">
        <f>G50</f>
        <v>7000</v>
      </c>
      <c r="H49" s="11">
        <f>H50</f>
        <v>7000</v>
      </c>
      <c r="I49" s="11">
        <f>I50</f>
        <v>6885</v>
      </c>
      <c r="J49" s="11">
        <f>H49-I49</f>
        <v>115</v>
      </c>
      <c r="K49" s="11">
        <f>K50</f>
        <v>6885</v>
      </c>
    </row>
    <row r="50" spans="1:12" s="6" customFormat="1" x14ac:dyDescent="0.25">
      <c r="A50" s="10" t="s">
        <v>139</v>
      </c>
      <c r="B50" s="10" t="s">
        <v>140</v>
      </c>
      <c r="C50" s="10" t="s">
        <v>141</v>
      </c>
      <c r="D50" s="11">
        <f>+D51</f>
        <v>10000</v>
      </c>
      <c r="E50" s="11">
        <f>+E51</f>
        <v>10000</v>
      </c>
      <c r="F50" s="11">
        <f>+F51</f>
        <v>7000</v>
      </c>
      <c r="G50" s="11">
        <f>+G51</f>
        <v>7000</v>
      </c>
      <c r="H50" s="11">
        <f>+H51</f>
        <v>7000</v>
      </c>
      <c r="I50" s="11">
        <f>+I51</f>
        <v>6885</v>
      </c>
      <c r="J50" s="11">
        <f>H50-I50</f>
        <v>115</v>
      </c>
      <c r="K50" s="11">
        <f>+K51</f>
        <v>6885</v>
      </c>
    </row>
    <row r="51" spans="1:12" s="6" customFormat="1" x14ac:dyDescent="0.25">
      <c r="A51" s="10" t="s">
        <v>142</v>
      </c>
      <c r="B51" s="10" t="s">
        <v>143</v>
      </c>
      <c r="C51" s="10" t="s">
        <v>144</v>
      </c>
      <c r="D51" s="11">
        <v>10000</v>
      </c>
      <c r="E51" s="11">
        <v>10000</v>
      </c>
      <c r="F51" s="11">
        <v>7000</v>
      </c>
      <c r="G51" s="11">
        <v>7000</v>
      </c>
      <c r="H51" s="11">
        <v>7000</v>
      </c>
      <c r="I51" s="11">
        <v>6885</v>
      </c>
      <c r="J51" s="11">
        <f>H51-I51</f>
        <v>115</v>
      </c>
      <c r="K51" s="11">
        <v>6885</v>
      </c>
    </row>
    <row r="52" spans="1:12" s="6" customFormat="1" ht="22.5" x14ac:dyDescent="0.25">
      <c r="A52" s="10" t="s">
        <v>145</v>
      </c>
      <c r="B52" s="10" t="s">
        <v>146</v>
      </c>
      <c r="C52" s="10" t="s">
        <v>147</v>
      </c>
      <c r="D52" s="11">
        <f>D53</f>
        <v>60500</v>
      </c>
      <c r="E52" s="11">
        <f>E53</f>
        <v>60500</v>
      </c>
      <c r="F52" s="11">
        <f>F53</f>
        <v>220500</v>
      </c>
      <c r="G52" s="11">
        <f>G53</f>
        <v>220500</v>
      </c>
      <c r="H52" s="11">
        <f>H53</f>
        <v>220500</v>
      </c>
      <c r="I52" s="11">
        <f>I53</f>
        <v>188760</v>
      </c>
      <c r="J52" s="11">
        <f>H52-I52</f>
        <v>31740</v>
      </c>
      <c r="K52" s="11">
        <f>K53</f>
        <v>798676</v>
      </c>
    </row>
    <row r="53" spans="1:12" s="6" customFormat="1" ht="22.5" x14ac:dyDescent="0.25">
      <c r="A53" s="10" t="s">
        <v>148</v>
      </c>
      <c r="B53" s="10" t="s">
        <v>149</v>
      </c>
      <c r="C53" s="10" t="s">
        <v>150</v>
      </c>
      <c r="D53" s="11">
        <f>D54</f>
        <v>60500</v>
      </c>
      <c r="E53" s="11">
        <f>E54</f>
        <v>60500</v>
      </c>
      <c r="F53" s="11">
        <f>F54</f>
        <v>220500</v>
      </c>
      <c r="G53" s="11">
        <f>G54</f>
        <v>220500</v>
      </c>
      <c r="H53" s="11">
        <f>H54</f>
        <v>220500</v>
      </c>
      <c r="I53" s="11">
        <f>I54</f>
        <v>188760</v>
      </c>
      <c r="J53" s="11">
        <f>H53-I53</f>
        <v>31740</v>
      </c>
      <c r="K53" s="11">
        <f>K54</f>
        <v>798676</v>
      </c>
    </row>
    <row r="54" spans="1:12" s="6" customFormat="1" x14ac:dyDescent="0.25">
      <c r="A54" s="10" t="s">
        <v>151</v>
      </c>
      <c r="B54" s="10" t="s">
        <v>152</v>
      </c>
      <c r="C54" s="10" t="s">
        <v>153</v>
      </c>
      <c r="D54" s="11">
        <v>60500</v>
      </c>
      <c r="E54" s="11">
        <v>60500</v>
      </c>
      <c r="F54" s="11">
        <v>220500</v>
      </c>
      <c r="G54" s="11">
        <v>220500</v>
      </c>
      <c r="H54" s="11">
        <v>220500</v>
      </c>
      <c r="I54" s="11">
        <v>188760</v>
      </c>
      <c r="J54" s="11">
        <f>H54-I54</f>
        <v>31740</v>
      </c>
      <c r="K54" s="11">
        <v>798676</v>
      </c>
    </row>
    <row r="55" spans="1:12" s="6" customFormat="1" ht="22.5" x14ac:dyDescent="0.25">
      <c r="A55" s="10" t="s">
        <v>154</v>
      </c>
      <c r="B55" s="10" t="s">
        <v>155</v>
      </c>
      <c r="C55" s="10" t="s">
        <v>156</v>
      </c>
      <c r="D55" s="11">
        <f>+D56</f>
        <v>0</v>
      </c>
      <c r="E55" s="11">
        <f>+E56</f>
        <v>0</v>
      </c>
      <c r="F55" s="11">
        <f>+F56</f>
        <v>0</v>
      </c>
      <c r="G55" s="11">
        <f>+G56</f>
        <v>0</v>
      </c>
      <c r="H55" s="11">
        <f>+H56</f>
        <v>0</v>
      </c>
      <c r="I55" s="11">
        <f>+I56</f>
        <v>0</v>
      </c>
      <c r="J55" s="11">
        <f>H55-I55</f>
        <v>0</v>
      </c>
      <c r="K55" s="11">
        <f>+K56</f>
        <v>1160</v>
      </c>
    </row>
    <row r="56" spans="1:12" s="6" customFormat="1" x14ac:dyDescent="0.25">
      <c r="A56" s="10" t="s">
        <v>157</v>
      </c>
      <c r="B56" s="10" t="s">
        <v>158</v>
      </c>
      <c r="C56" s="10" t="s">
        <v>159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f>H56-I56</f>
        <v>0</v>
      </c>
      <c r="K56" s="11">
        <v>1160</v>
      </c>
    </row>
    <row r="57" spans="1:12" s="6" customFormat="1" x14ac:dyDescent="0.25">
      <c r="A57" s="10" t="s">
        <v>160</v>
      </c>
      <c r="B57" s="10" t="s">
        <v>161</v>
      </c>
      <c r="C57" s="10" t="s">
        <v>162</v>
      </c>
      <c r="D57" s="11">
        <f>-D10</f>
        <v>-3046850</v>
      </c>
      <c r="E57" s="11">
        <f>-E10</f>
        <v>-3046850</v>
      </c>
      <c r="F57" s="11">
        <f>-F10</f>
        <v>-5240653</v>
      </c>
      <c r="G57" s="11">
        <f>-G10</f>
        <v>-5240653</v>
      </c>
      <c r="H57" s="11">
        <f>-H10</f>
        <v>-5209453</v>
      </c>
      <c r="I57" s="11">
        <f>-I10</f>
        <v>-4306381</v>
      </c>
      <c r="J57" s="11">
        <f>H57-I57</f>
        <v>-903072</v>
      </c>
      <c r="K57" s="11">
        <f>-K10</f>
        <v>-3444430</v>
      </c>
    </row>
    <row r="58" spans="1:12" s="6" customFormat="1" x14ac:dyDescent="0.25">
      <c r="A58" s="10" t="s">
        <v>163</v>
      </c>
      <c r="B58" s="10" t="s">
        <v>164</v>
      </c>
      <c r="C58" s="10" t="s">
        <v>165</v>
      </c>
      <c r="D58" s="11" t="s">
        <v>166</v>
      </c>
      <c r="E58" s="11" t="s">
        <v>166</v>
      </c>
      <c r="F58" s="11" t="s">
        <v>166</v>
      </c>
      <c r="G58" s="11" t="s">
        <v>166</v>
      </c>
      <c r="H58" s="11" t="s">
        <v>166</v>
      </c>
      <c r="I58" s="11" t="s">
        <v>166</v>
      </c>
      <c r="J58" s="11" t="e">
        <f>H58-I58</f>
        <v>#VALUE!</v>
      </c>
      <c r="K58" s="11" t="s">
        <v>166</v>
      </c>
    </row>
    <row r="59" spans="1:12" s="6" customFormat="1" x14ac:dyDescent="0.25">
      <c r="A59" s="10" t="s">
        <v>167</v>
      </c>
      <c r="B59" s="10" t="s">
        <v>168</v>
      </c>
      <c r="C59" s="10" t="s">
        <v>169</v>
      </c>
      <c r="D59" s="11" t="str">
        <f>+D60</f>
        <v>=</v>
      </c>
      <c r="E59" s="11" t="str">
        <f>+E60</f>
        <v>=</v>
      </c>
      <c r="F59" s="11" t="str">
        <f>+F60</f>
        <v>=</v>
      </c>
      <c r="G59" s="11" t="str">
        <f>+G60</f>
        <v>=</v>
      </c>
      <c r="H59" s="11" t="str">
        <f>+H60</f>
        <v>=</v>
      </c>
      <c r="I59" s="11" t="str">
        <f>+I60</f>
        <v>=</v>
      </c>
      <c r="J59" s="11" t="e">
        <f>H59-I59</f>
        <v>#VALUE!</v>
      </c>
      <c r="K59" s="11" t="str">
        <f>+K60</f>
        <v>=</v>
      </c>
    </row>
    <row r="60" spans="1:12" s="6" customFormat="1" x14ac:dyDescent="0.25">
      <c r="A60" s="10" t="s">
        <v>170</v>
      </c>
      <c r="B60" s="10" t="s">
        <v>171</v>
      </c>
      <c r="C60" s="10" t="s">
        <v>172</v>
      </c>
      <c r="D60" s="11" t="s">
        <v>166</v>
      </c>
      <c r="E60" s="11" t="s">
        <v>166</v>
      </c>
      <c r="F60" s="11" t="s">
        <v>166</v>
      </c>
      <c r="G60" s="11" t="s">
        <v>166</v>
      </c>
      <c r="H60" s="11" t="s">
        <v>166</v>
      </c>
      <c r="I60" s="11" t="s">
        <v>166</v>
      </c>
      <c r="J60" s="11" t="e">
        <f>H60-I60</f>
        <v>#VALUE!</v>
      </c>
      <c r="K60" s="11" t="s">
        <v>166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173</v>
      </c>
      <c r="B62" s="13"/>
      <c r="C62" s="13"/>
      <c r="D62" s="13"/>
      <c r="E62" s="13" t="s">
        <v>175</v>
      </c>
      <c r="F62" s="13"/>
      <c r="G62" s="13"/>
      <c r="H62" s="13"/>
      <c r="I62" s="13" t="s">
        <v>176</v>
      </c>
      <c r="J62" s="13"/>
      <c r="K62" s="13"/>
      <c r="L62" s="13"/>
    </row>
    <row r="63" spans="1:12" x14ac:dyDescent="0.25">
      <c r="A63" s="3" t="s">
        <v>174</v>
      </c>
      <c r="B63" s="3"/>
      <c r="C63" s="3"/>
      <c r="D63" s="3"/>
      <c r="E63" s="3"/>
      <c r="F63" s="3"/>
      <c r="G63" s="3"/>
      <c r="H63" s="3"/>
      <c r="I63" s="3" t="s">
        <v>177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1">
    <mergeCell ref="A62:D62"/>
    <mergeCell ref="A63:D63"/>
    <mergeCell ref="E62:H62"/>
    <mergeCell ref="E63:H63"/>
    <mergeCell ref="I62:L62"/>
    <mergeCell ref="I63:L63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2017-02-08T13:47:22Z</dcterms:created>
  <dcterms:modified xsi:type="dcterms:W3CDTF">2017-02-08T13:47:24Z</dcterms:modified>
</cp:coreProperties>
</file>